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MENSUAL'!$A$1:$M$20</definedName>
  </definedNames>
  <calcPr fullCalcOnLoad="1"/>
</workbook>
</file>

<file path=xl/sharedStrings.xml><?xml version="1.0" encoding="utf-8"?>
<sst xmlns="http://schemas.openxmlformats.org/spreadsheetml/2006/main" count="74" uniqueCount="62">
  <si>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</si>
  <si>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</si>
  <si>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</si>
  <si>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</si>
  <si>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</si>
  <si>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</si>
  <si>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</si>
  <si>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</si>
  <si>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</si>
  <si>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</si>
  <si>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</si>
  <si>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</si>
  <si>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</si>
  <si>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</si>
  <si>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</si>
  <si>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</si>
  <si>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</si>
  <si>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</si>
  <si>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</si>
  <si>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</si>
  <si>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</si>
  <si>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</si>
  <si>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</si>
  <si>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</si>
  <si>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</si>
  <si>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</si>
  <si>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</si>
  <si>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Miranda Torres Carlos Luis Enrique</t>
  </si>
  <si>
    <t>Director General</t>
  </si>
  <si>
    <t>5.5.1.01.05.05.001</t>
  </si>
  <si>
    <t>5.5.1.01.05.10.001</t>
  </si>
  <si>
    <t>NJ2</t>
  </si>
  <si>
    <t>Valdez Vallejo Amparito Cecilia</t>
  </si>
  <si>
    <t>5.5.1.01.05.15.001</t>
  </si>
  <si>
    <t>Castro Pérez Loyda Mardela</t>
  </si>
  <si>
    <t>Contadora</t>
  </si>
  <si>
    <t>5.5.1.01.05.36.001</t>
  </si>
  <si>
    <t>Lara Vaca Bolívar Santiago</t>
  </si>
  <si>
    <t>Guía de Museo</t>
  </si>
  <si>
    <t>Morales Ruíz Nancy Cecilia</t>
  </si>
  <si>
    <t>Guerrero Salazar Víctor Daniel</t>
  </si>
  <si>
    <t>Ramos Yanes Vicente Consuelo</t>
  </si>
  <si>
    <t>Secretaria</t>
  </si>
  <si>
    <t>Chofer</t>
  </si>
  <si>
    <t>Operador de Imprenta</t>
  </si>
  <si>
    <t>CODIGO DE TRABAJO</t>
  </si>
  <si>
    <t>5.5.1.01.05.25.001</t>
  </si>
  <si>
    <t>5.5.1.01.05.30.001</t>
  </si>
  <si>
    <t xml:space="preserve">DIRECCIÓN ADMINISTRATIVA FINANCIERA </t>
  </si>
  <si>
    <t>CT3</t>
  </si>
  <si>
    <t>NO9</t>
  </si>
  <si>
    <t>NO7</t>
  </si>
  <si>
    <t>NO6</t>
  </si>
  <si>
    <t>Tello Rodriguez Romel Marcelo</t>
  </si>
  <si>
    <t>ROMEL TELLO RODRIGUEZ</t>
  </si>
  <si>
    <t>rtello@casademontalvo.gob.ec</t>
  </si>
  <si>
    <t>Villacres Poveda Vanessa Emilia</t>
  </si>
  <si>
    <t>Tesorera</t>
  </si>
  <si>
    <t>Director Administrativo Financiero</t>
  </si>
  <si>
    <t>Directora Academica</t>
  </si>
  <si>
    <t>5.5.1.05.10.20.001</t>
  </si>
  <si>
    <t>(03) 242-4938 - (03) 282 4248 EXTENSIÓN 18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</si>
</sst>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30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4" fontId="0" fillId="32" borderId="1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2" borderId="11" xfId="0" applyNumberFormat="1" applyFont="1" applyFill="1" applyBorder="1" applyAlignment="1">
      <alignment vertical="center" wrapText="1"/>
    </xf>
    <xf numFmtId="4" fontId="6" fillId="32" borderId="12" xfId="0" applyNumberFormat="1" applyFont="1" applyFill="1" applyBorder="1" applyAlignment="1">
      <alignment vertical="center" wrapText="1"/>
    </xf>
    <xf numFmtId="4" fontId="6" fillId="32" borderId="13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14" fontId="0" fillId="32" borderId="1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center" wrapText="1"/>
      <protection/>
    </xf>
    <xf numFmtId="0" fontId="10" fillId="0" borderId="12" xfId="46" applyFont="1" applyBorder="1" applyAlignment="1" applyProtection="1">
      <alignment horizontal="center" vertical="center" wrapText="1"/>
      <protection/>
    </xf>
    <xf numFmtId="0" fontId="10" fillId="0" borderId="13" xfId="46" applyFont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PageLayoutView="0" workbookViewId="0" topLeftCell="A4">
      <selection activeCell="A7" sqref="A7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33.003906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8" t="s">
        <v>27</v>
      </c>
      <c r="C5" s="18" t="s">
        <v>28</v>
      </c>
      <c r="D5" s="3" t="s">
        <v>25</v>
      </c>
      <c r="E5" s="17" t="s">
        <v>29</v>
      </c>
      <c r="F5" s="3" t="s">
        <v>26</v>
      </c>
      <c r="G5" s="8">
        <v>2418</v>
      </c>
      <c r="H5" s="8">
        <f aca="true" t="shared" si="0" ref="H5:H13">G5*12</f>
        <v>29016</v>
      </c>
      <c r="I5" s="8">
        <f>(2418/12)*10</f>
        <v>2015</v>
      </c>
      <c r="J5" s="8">
        <f>(375/12)*10</f>
        <v>312.5</v>
      </c>
      <c r="K5" s="8">
        <v>0</v>
      </c>
      <c r="L5" s="8">
        <v>0</v>
      </c>
      <c r="M5" s="8">
        <f>I5+J5</f>
        <v>2327.5</v>
      </c>
    </row>
    <row r="6" spans="1:13" s="1" customFormat="1" ht="15">
      <c r="A6" s="2">
        <v>2</v>
      </c>
      <c r="B6" s="19" t="s">
        <v>53</v>
      </c>
      <c r="C6" s="18" t="s">
        <v>58</v>
      </c>
      <c r="D6" s="3" t="s">
        <v>25</v>
      </c>
      <c r="E6" s="17" t="s">
        <v>30</v>
      </c>
      <c r="F6" s="17" t="s">
        <v>31</v>
      </c>
      <c r="G6" s="8">
        <v>2368</v>
      </c>
      <c r="H6" s="8">
        <f t="shared" si="0"/>
        <v>28416</v>
      </c>
      <c r="I6" s="8">
        <f>(2368/12)*10</f>
        <v>1973.3333333333335</v>
      </c>
      <c r="J6" s="8">
        <f aca="true" t="shared" si="1" ref="J6:J13">(375/12)*10</f>
        <v>312.5</v>
      </c>
      <c r="K6" s="8">
        <v>0</v>
      </c>
      <c r="L6" s="8">
        <v>0</v>
      </c>
      <c r="M6" s="8">
        <f aca="true" t="shared" si="2" ref="M6:M12">I6+J6</f>
        <v>2285.8333333333335</v>
      </c>
    </row>
    <row r="7" spans="1:13" s="1" customFormat="1" ht="15" customHeight="1">
      <c r="A7" s="3">
        <v>3</v>
      </c>
      <c r="B7" s="18" t="s">
        <v>32</v>
      </c>
      <c r="C7" s="18" t="s">
        <v>59</v>
      </c>
      <c r="D7" s="3" t="s">
        <v>25</v>
      </c>
      <c r="E7" s="17" t="s">
        <v>33</v>
      </c>
      <c r="F7" s="17" t="s">
        <v>31</v>
      </c>
      <c r="G7" s="8">
        <v>2368</v>
      </c>
      <c r="H7" s="8">
        <f t="shared" si="0"/>
        <v>28416</v>
      </c>
      <c r="I7" s="8">
        <f>(2368/12)*10</f>
        <v>1973.3333333333335</v>
      </c>
      <c r="J7" s="8">
        <f t="shared" si="1"/>
        <v>312.5</v>
      </c>
      <c r="K7" s="8">
        <v>0</v>
      </c>
      <c r="L7" s="8">
        <v>0</v>
      </c>
      <c r="M7" s="8">
        <f t="shared" si="2"/>
        <v>2285.8333333333335</v>
      </c>
    </row>
    <row r="8" spans="1:78" s="1" customFormat="1" ht="15">
      <c r="A8" s="3">
        <v>4</v>
      </c>
      <c r="B8" s="18" t="s">
        <v>34</v>
      </c>
      <c r="C8" s="18" t="s">
        <v>35</v>
      </c>
      <c r="D8" s="3" t="s">
        <v>25</v>
      </c>
      <c r="E8" s="17" t="s">
        <v>36</v>
      </c>
      <c r="F8" s="17" t="s">
        <v>50</v>
      </c>
      <c r="G8" s="8">
        <v>986</v>
      </c>
      <c r="H8" s="8">
        <f t="shared" si="0"/>
        <v>11832</v>
      </c>
      <c r="I8" s="8">
        <f>(986/12)*10</f>
        <v>821.6666666666667</v>
      </c>
      <c r="J8" s="8">
        <f t="shared" si="1"/>
        <v>312.5</v>
      </c>
      <c r="K8" s="8">
        <v>0</v>
      </c>
      <c r="L8" s="8">
        <v>0</v>
      </c>
      <c r="M8" s="8">
        <f t="shared" si="2"/>
        <v>1134.1666666666667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3">
        <v>5</v>
      </c>
      <c r="B9" s="18" t="s">
        <v>56</v>
      </c>
      <c r="C9" s="18" t="s">
        <v>57</v>
      </c>
      <c r="D9" s="3" t="s">
        <v>25</v>
      </c>
      <c r="E9" s="17" t="s">
        <v>60</v>
      </c>
      <c r="F9" s="17" t="s">
        <v>51</v>
      </c>
      <c r="G9" s="8">
        <v>817</v>
      </c>
      <c r="H9" s="8">
        <f t="shared" si="0"/>
        <v>9804</v>
      </c>
      <c r="I9" s="8">
        <f>(817/12)*10</f>
        <v>680.8333333333333</v>
      </c>
      <c r="J9" s="8">
        <f t="shared" si="1"/>
        <v>312.5</v>
      </c>
      <c r="K9" s="8">
        <v>0</v>
      </c>
      <c r="L9" s="8">
        <v>0</v>
      </c>
      <c r="M9" s="8">
        <f>I9+J9</f>
        <v>993.3333333333333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8" t="s">
        <v>37</v>
      </c>
      <c r="C10" s="18" t="s">
        <v>38</v>
      </c>
      <c r="D10" s="3" t="s">
        <v>25</v>
      </c>
      <c r="E10" s="17" t="s">
        <v>47</v>
      </c>
      <c r="F10" s="17" t="s">
        <v>51</v>
      </c>
      <c r="G10" s="8">
        <v>817</v>
      </c>
      <c r="H10" s="8">
        <f t="shared" si="0"/>
        <v>9804</v>
      </c>
      <c r="I10" s="8">
        <f>(817/12)*10</f>
        <v>680.8333333333333</v>
      </c>
      <c r="J10" s="8">
        <f t="shared" si="1"/>
        <v>312.5</v>
      </c>
      <c r="K10" s="8">
        <v>0</v>
      </c>
      <c r="L10" s="8">
        <v>0</v>
      </c>
      <c r="M10" s="8">
        <f t="shared" si="2"/>
        <v>993.3333333333333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8" t="s">
        <v>39</v>
      </c>
      <c r="C11" s="18" t="s">
        <v>42</v>
      </c>
      <c r="D11" s="3" t="s">
        <v>25</v>
      </c>
      <c r="E11" s="17" t="s">
        <v>46</v>
      </c>
      <c r="F11" s="17" t="s">
        <v>52</v>
      </c>
      <c r="G11" s="8">
        <v>733</v>
      </c>
      <c r="H11" s="8">
        <f t="shared" si="0"/>
        <v>8796</v>
      </c>
      <c r="I11" s="8">
        <f>(733/12)*10</f>
        <v>610.8333333333334</v>
      </c>
      <c r="J11" s="8">
        <f t="shared" si="1"/>
        <v>312.5</v>
      </c>
      <c r="K11" s="8">
        <v>0</v>
      </c>
      <c r="L11" s="8">
        <v>0</v>
      </c>
      <c r="M11" s="8">
        <f t="shared" si="2"/>
        <v>923.3333333333334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>
        <v>8</v>
      </c>
      <c r="B12" s="19" t="s">
        <v>40</v>
      </c>
      <c r="C12" s="18" t="s">
        <v>43</v>
      </c>
      <c r="D12" s="17" t="s">
        <v>45</v>
      </c>
      <c r="E12" s="17" t="s">
        <v>30</v>
      </c>
      <c r="F12" s="17" t="s">
        <v>49</v>
      </c>
      <c r="G12" s="8">
        <v>566</v>
      </c>
      <c r="H12" s="8">
        <f t="shared" si="0"/>
        <v>6792</v>
      </c>
      <c r="I12" s="8">
        <f>(566/12)*10</f>
        <v>471.66666666666663</v>
      </c>
      <c r="J12" s="8">
        <f t="shared" si="1"/>
        <v>312.5</v>
      </c>
      <c r="K12" s="8">
        <v>0</v>
      </c>
      <c r="L12" s="8">
        <v>0</v>
      </c>
      <c r="M12" s="8">
        <f t="shared" si="2"/>
        <v>784.1666666666666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18" t="s">
        <v>41</v>
      </c>
      <c r="C13" s="18" t="s">
        <v>44</v>
      </c>
      <c r="D13" s="17" t="s">
        <v>45</v>
      </c>
      <c r="E13" s="17" t="s">
        <v>29</v>
      </c>
      <c r="F13" s="17" t="s">
        <v>49</v>
      </c>
      <c r="G13" s="8">
        <v>555</v>
      </c>
      <c r="H13" s="8">
        <f t="shared" si="0"/>
        <v>6660</v>
      </c>
      <c r="I13" s="8">
        <f>(555/12)*10</f>
        <v>462.5</v>
      </c>
      <c r="J13" s="8">
        <f t="shared" si="1"/>
        <v>312.5</v>
      </c>
      <c r="K13" s="8">
        <v>0</v>
      </c>
      <c r="L13" s="8">
        <v>0</v>
      </c>
      <c r="M13" s="8">
        <f>I13+J13</f>
        <v>775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1.5" customHeight="1">
      <c r="A14" s="35" t="s">
        <v>17</v>
      </c>
      <c r="B14" s="36"/>
      <c r="C14" s="37"/>
      <c r="D14" s="16"/>
      <c r="E14" s="16"/>
      <c r="F14" s="16"/>
      <c r="G14" s="12">
        <f>SUM(G5:G13)</f>
        <v>11628</v>
      </c>
      <c r="H14" s="12">
        <f>SUM(H5:H13)</f>
        <v>139536</v>
      </c>
      <c r="I14" s="12">
        <f>SUM(I5:I13)</f>
        <v>9690</v>
      </c>
      <c r="J14" s="13">
        <f>SUM(J5:J13)</f>
        <v>2812.5</v>
      </c>
      <c r="K14" s="14">
        <v>0</v>
      </c>
      <c r="L14" s="15">
        <v>0</v>
      </c>
      <c r="M14" s="12">
        <f>SUM(M5:M13)</f>
        <v>12502.500000000002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22.5" customHeight="1">
      <c r="A15" s="20" t="s">
        <v>0</v>
      </c>
      <c r="B15" s="21"/>
      <c r="C15" s="21"/>
      <c r="D15" s="21"/>
      <c r="E15" s="21"/>
      <c r="F15" s="21"/>
      <c r="G15" s="21"/>
      <c r="H15" s="21"/>
      <c r="I15" s="22"/>
      <c r="J15" s="24">
        <v>43039</v>
      </c>
      <c r="K15" s="25"/>
      <c r="L15" s="25"/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24" customHeight="1">
      <c r="A16" s="20" t="s">
        <v>4</v>
      </c>
      <c r="B16" s="21"/>
      <c r="C16" s="21"/>
      <c r="D16" s="21"/>
      <c r="E16" s="21"/>
      <c r="F16" s="21"/>
      <c r="G16" s="21"/>
      <c r="H16" s="21"/>
      <c r="I16" s="22"/>
      <c r="J16" s="27" t="s">
        <v>5</v>
      </c>
      <c r="K16" s="25"/>
      <c r="L16" s="25"/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14" ht="38.25" customHeight="1">
      <c r="A17" s="20" t="s">
        <v>3</v>
      </c>
      <c r="B17" s="21"/>
      <c r="C17" s="21"/>
      <c r="D17" s="21"/>
      <c r="E17" s="21"/>
      <c r="F17" s="21"/>
      <c r="G17" s="21"/>
      <c r="H17" s="21"/>
      <c r="I17" s="22"/>
      <c r="J17" s="28" t="s">
        <v>48</v>
      </c>
      <c r="K17" s="29"/>
      <c r="L17" s="29"/>
      <c r="M17" s="30"/>
      <c r="N17" s="1"/>
    </row>
    <row r="18" spans="1:14" ht="29.25" customHeight="1">
      <c r="A18" s="20" t="s">
        <v>8</v>
      </c>
      <c r="B18" s="21"/>
      <c r="C18" s="21"/>
      <c r="D18" s="21"/>
      <c r="E18" s="21"/>
      <c r="F18" s="21"/>
      <c r="G18" s="21"/>
      <c r="H18" s="21"/>
      <c r="I18" s="22"/>
      <c r="J18" s="27" t="s">
        <v>54</v>
      </c>
      <c r="K18" s="25"/>
      <c r="L18" s="25"/>
      <c r="M18" s="26"/>
      <c r="N18" s="1"/>
    </row>
    <row r="19" spans="1:14" ht="29.25" customHeight="1">
      <c r="A19" s="20" t="s">
        <v>1</v>
      </c>
      <c r="B19" s="21"/>
      <c r="C19" s="21"/>
      <c r="D19" s="21"/>
      <c r="E19" s="21"/>
      <c r="F19" s="21"/>
      <c r="G19" s="21"/>
      <c r="H19" s="21"/>
      <c r="I19" s="22"/>
      <c r="J19" s="31" t="s">
        <v>55</v>
      </c>
      <c r="K19" s="32"/>
      <c r="L19" s="32"/>
      <c r="M19" s="33"/>
      <c r="N19" s="1"/>
    </row>
    <row r="20" spans="1:14" ht="29.25" customHeight="1">
      <c r="A20" s="20" t="s">
        <v>2</v>
      </c>
      <c r="B20" s="21"/>
      <c r="C20" s="21"/>
      <c r="D20" s="21"/>
      <c r="E20" s="21"/>
      <c r="F20" s="21"/>
      <c r="G20" s="21"/>
      <c r="H20" s="21"/>
      <c r="I20" s="22"/>
      <c r="J20" s="27" t="s">
        <v>61</v>
      </c>
      <c r="K20" s="25"/>
      <c r="L20" s="25"/>
      <c r="M20" s="26"/>
      <c r="N20" s="1"/>
    </row>
    <row r="21" spans="1:14" ht="12.75" customHeight="1">
      <c r="A21" s="4"/>
      <c r="B21" s="4"/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</row>
    <row r="22" spans="1:14" ht="15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</sheetData>
  <sheetProtection/>
  <mergeCells count="17">
    <mergeCell ref="A18:I18"/>
    <mergeCell ref="A16:I16"/>
    <mergeCell ref="A1:M1"/>
    <mergeCell ref="I3:M3"/>
    <mergeCell ref="A15:I15"/>
    <mergeCell ref="A14:C14"/>
    <mergeCell ref="A3:H3"/>
    <mergeCell ref="A19:I19"/>
    <mergeCell ref="A2:M2"/>
    <mergeCell ref="A20:I20"/>
    <mergeCell ref="J15:M15"/>
    <mergeCell ref="J16:M16"/>
    <mergeCell ref="J17:M17"/>
    <mergeCell ref="J18:M18"/>
    <mergeCell ref="J19:M19"/>
    <mergeCell ref="J20:M20"/>
    <mergeCell ref="A17:I17"/>
  </mergeCells>
  <hyperlinks>
    <hyperlink ref="J19" r:id="rId1" display="rtello@casademontalvo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&amp;R&amp;G</oddHeader>
    <oddFooter>&amp;L&amp;P de &amp;N&amp;CCasa de Montalvo&amp;R&amp;F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 de Windows</cp:lastModifiedBy>
  <cp:lastPrinted>2015-06-09T16:33:56Z</cp:lastPrinted>
  <dcterms:created xsi:type="dcterms:W3CDTF">2011-04-19T14:26:13Z</dcterms:created>
  <dcterms:modified xsi:type="dcterms:W3CDTF">2017-11-08T19:22:51Z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